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2\Desktop\決算・電子開示システム\令和４年度決算\財務諸表等入力シート_一括ダウンロード\新しいフォルダー\"/>
    </mc:Choice>
  </mc:AlternateContent>
  <xr:revisionPtr revIDLastSave="0" documentId="13_ncr:1_{DE3E4AC9-032B-46C8-BCC2-00CA348FC12F}" xr6:coauthVersionLast="47" xr6:coauthVersionMax="47" xr10:uidLastSave="{00000000-0000-0000-0000-000000000000}"/>
  <bookViews>
    <workbookView xWindow="-60" yWindow="-60" windowWidth="28920" windowHeight="15600" xr2:uid="{6CA043BD-B56C-4D9E-9FF1-31CA56167319}"/>
  </bookViews>
  <sheets>
    <sheet name="資金収支計算書" sheetId="1" r:id="rId1"/>
    <sheet name="事業活動計算書" sheetId="2" r:id="rId2"/>
    <sheet name="貸借対照表" sheetId="3" r:id="rId3"/>
  </sheets>
  <definedNames>
    <definedName name="_xlnm.Print_Titles" localSheetId="0">資金収支計算書!$1:$7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3" l="1"/>
  <c r="E34" i="3"/>
  <c r="E33" i="3"/>
  <c r="E32" i="3"/>
  <c r="I31" i="3"/>
  <c r="E31" i="3"/>
  <c r="I30" i="3"/>
  <c r="E30" i="3"/>
  <c r="I29" i="3"/>
  <c r="E29" i="3"/>
  <c r="I28" i="3"/>
  <c r="E28" i="3"/>
  <c r="H27" i="3"/>
  <c r="G27" i="3"/>
  <c r="I27" i="3" s="1"/>
  <c r="E27" i="3"/>
  <c r="I26" i="3"/>
  <c r="E26" i="3"/>
  <c r="I25" i="3"/>
  <c r="E25" i="3"/>
  <c r="I24" i="3"/>
  <c r="E24" i="3"/>
  <c r="H23" i="3"/>
  <c r="H35" i="3" s="1"/>
  <c r="G23" i="3"/>
  <c r="I23" i="3" s="1"/>
  <c r="D23" i="3"/>
  <c r="C23" i="3"/>
  <c r="E23" i="3" s="1"/>
  <c r="E22" i="3"/>
  <c r="E21" i="3"/>
  <c r="I20" i="3"/>
  <c r="D20" i="3"/>
  <c r="D19" i="3" s="1"/>
  <c r="C20" i="3"/>
  <c r="E20" i="3" s="1"/>
  <c r="H19" i="3"/>
  <c r="G19" i="3"/>
  <c r="I19" i="3" s="1"/>
  <c r="E18" i="3"/>
  <c r="E17" i="3"/>
  <c r="E16" i="3"/>
  <c r="E15" i="3"/>
  <c r="I14" i="3"/>
  <c r="E14" i="3"/>
  <c r="I13" i="3"/>
  <c r="E13" i="3"/>
  <c r="I12" i="3"/>
  <c r="E12" i="3"/>
  <c r="I11" i="3"/>
  <c r="E11" i="3"/>
  <c r="I10" i="3"/>
  <c r="E10" i="3"/>
  <c r="H9" i="3"/>
  <c r="H21" i="3" s="1"/>
  <c r="H36" i="3" s="1"/>
  <c r="G9" i="3"/>
  <c r="G21" i="3" s="1"/>
  <c r="D9" i="3"/>
  <c r="C9" i="3"/>
  <c r="G36" i="3" l="1"/>
  <c r="I36" i="3" s="1"/>
  <c r="I21" i="3"/>
  <c r="D36" i="3"/>
  <c r="E9" i="3"/>
  <c r="G35" i="3"/>
  <c r="I35" i="3" s="1"/>
  <c r="I9" i="3"/>
  <c r="C19" i="3"/>
  <c r="E19" i="3" s="1"/>
  <c r="C36" i="3" l="1"/>
  <c r="E36" i="3" s="1"/>
  <c r="G38" i="2"/>
  <c r="G37" i="2"/>
  <c r="G36" i="2"/>
  <c r="G34" i="2"/>
  <c r="F32" i="2"/>
  <c r="F31" i="2"/>
  <c r="E31" i="2"/>
  <c r="G31" i="2" s="1"/>
  <c r="G30" i="2"/>
  <c r="G29" i="2"/>
  <c r="F29" i="2"/>
  <c r="E29" i="2"/>
  <c r="G28" i="2"/>
  <c r="F25" i="2"/>
  <c r="F26" i="2" s="1"/>
  <c r="E25" i="2"/>
  <c r="G24" i="2"/>
  <c r="F23" i="2"/>
  <c r="E23" i="2"/>
  <c r="E26" i="2" s="1"/>
  <c r="G26" i="2" s="1"/>
  <c r="G22" i="2"/>
  <c r="G21" i="2"/>
  <c r="F19" i="2"/>
  <c r="G19" i="2" s="1"/>
  <c r="E19" i="2"/>
  <c r="G18" i="2"/>
  <c r="G17" i="2"/>
  <c r="G16" i="2"/>
  <c r="G15" i="2"/>
  <c r="G14" i="2"/>
  <c r="G13" i="2"/>
  <c r="F12" i="2"/>
  <c r="F20" i="2" s="1"/>
  <c r="F27" i="2" s="1"/>
  <c r="F33" i="2" s="1"/>
  <c r="F35" i="2" s="1"/>
  <c r="F39" i="2" s="1"/>
  <c r="E12" i="2"/>
  <c r="G12" i="2" s="1"/>
  <c r="G11" i="2"/>
  <c r="G10" i="2"/>
  <c r="G9" i="2"/>
  <c r="G8" i="2"/>
  <c r="G25" i="2" l="1"/>
  <c r="E20" i="2"/>
  <c r="E32" i="2"/>
  <c r="G32" i="2" s="1"/>
  <c r="G23" i="2"/>
  <c r="E27" i="2" l="1"/>
  <c r="G20" i="2"/>
  <c r="E33" i="2" l="1"/>
  <c r="G27" i="2"/>
  <c r="E35" i="2" l="1"/>
  <c r="G33" i="2"/>
  <c r="G35" i="2" l="1"/>
  <c r="E39" i="2"/>
  <c r="G39" i="2" s="1"/>
  <c r="G35" i="1"/>
  <c r="G32" i="1"/>
  <c r="G30" i="1"/>
  <c r="F30" i="1"/>
  <c r="E30" i="1"/>
  <c r="G29" i="1"/>
  <c r="G28" i="1"/>
  <c r="F27" i="1"/>
  <c r="F31" i="1" s="1"/>
  <c r="E27" i="1"/>
  <c r="G27" i="1" s="1"/>
  <c r="G26" i="1"/>
  <c r="G24" i="1"/>
  <c r="F24" i="1"/>
  <c r="E24" i="1"/>
  <c r="G23" i="1"/>
  <c r="G22" i="1"/>
  <c r="F21" i="1"/>
  <c r="F25" i="1" s="1"/>
  <c r="E21" i="1"/>
  <c r="G21" i="1" s="1"/>
  <c r="G20" i="1"/>
  <c r="E19" i="1"/>
  <c r="G18" i="1"/>
  <c r="F18" i="1"/>
  <c r="E18" i="1"/>
  <c r="G17" i="1"/>
  <c r="G16" i="1"/>
  <c r="G15" i="1"/>
  <c r="G14" i="1"/>
  <c r="F13" i="1"/>
  <c r="G13" i="1" s="1"/>
  <c r="E13" i="1"/>
  <c r="G12" i="1"/>
  <c r="G11" i="1"/>
  <c r="G10" i="1"/>
  <c r="G9" i="1"/>
  <c r="G8" i="1"/>
  <c r="E25" i="1" l="1"/>
  <c r="E31" i="1"/>
  <c r="G31" i="1" s="1"/>
  <c r="F19" i="1"/>
  <c r="F34" i="1" s="1"/>
  <c r="F36" i="1" s="1"/>
  <c r="E34" i="1" l="1"/>
  <c r="G25" i="1"/>
  <c r="G19" i="1"/>
  <c r="E36" i="1" l="1"/>
  <c r="G36" i="1" s="1"/>
  <c r="G34" i="1"/>
</calcChain>
</file>

<file path=xl/sharedStrings.xml><?xml version="1.0" encoding="utf-8"?>
<sst xmlns="http://schemas.openxmlformats.org/spreadsheetml/2006/main" count="157" uniqueCount="140">
  <si>
    <t>第一号第一様式（第十七条第四項関係）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イチ</t>
    </rPh>
    <rPh sb="5" eb="7">
      <t>ヨウシキ</t>
    </rPh>
    <phoneticPr fontId="4"/>
  </si>
  <si>
    <t>法人単位資金収支計算書</t>
    <rPh sb="0" eb="2">
      <t>ホウジン</t>
    </rPh>
    <rPh sb="2" eb="4">
      <t>タンイ</t>
    </rPh>
    <phoneticPr fontId="4"/>
  </si>
  <si>
    <t>（自）令和4年4月1日  （至）令和5年3月31日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</si>
  <si>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</si>
  <si>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</si>
  <si>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予算(A)</t>
    <rPh sb="0" eb="2">
      <t>ヨサン</t>
    </rPh>
    <phoneticPr fontId="4"/>
  </si>
  <si>
    <t>決算(B)</t>
    <rPh sb="0" eb="2">
      <t>ケッサン</t>
    </rPh>
    <phoneticPr fontId="4"/>
  </si>
  <si>
    <t>差異(A)-(B)</t>
    <rPh sb="0" eb="2">
      <t>サイ</t>
    </rPh>
    <phoneticPr fontId="4"/>
  </si>
  <si>
    <t>備考</t>
    <rPh sb="0" eb="2">
      <t>ビコウ</t>
    </rPh>
    <phoneticPr fontId="4"/>
  </si>
  <si>
    <t>事業活動による収支</t>
  </si>
  <si>
    <t>収入</t>
  </si>
  <si>
    <t>介護保険事業収入</t>
  </si>
  <si>
    <t>（何）事業収入</t>
  </si>
  <si>
    <t>経常経費寄附金収入</t>
  </si>
  <si>
    <t>受取利息配当金収入</t>
  </si>
  <si>
    <t>その他の収入</t>
  </si>
  <si>
    <t>事業活動収入計（１）</t>
  </si>
  <si>
    <t>支出</t>
  </si>
  <si>
    <t>人件費支出</t>
  </si>
  <si>
    <t>事業費支出</t>
  </si>
  <si>
    <t>事務費支出</t>
  </si>
  <si>
    <t>流動資産評価損等による資金減少額</t>
  </si>
  <si>
    <t>事業活動支出計（２）</t>
  </si>
  <si>
    <t>事業活動資金収支差額（３）＝（１）－（２）</t>
  </si>
  <si>
    <t>施設整備等による収支</t>
  </si>
  <si>
    <t>固定資産売却収入</t>
  </si>
  <si>
    <t>施設整備等収入計（４）</t>
  </si>
  <si>
    <t>社会福祉連携推進業務設備資金借入金元金償還支出</t>
  </si>
  <si>
    <t>固定資産取得支出</t>
  </si>
  <si>
    <t>施設整備等支出計（５）</t>
  </si>
  <si>
    <t>施設整備等資金収支差額（６）＝（４）－（５）</t>
  </si>
  <si>
    <t>その他の活動による収支</t>
  </si>
  <si>
    <t>積立資産取崩収入</t>
  </si>
  <si>
    <t>その他の活動収入計（７）</t>
  </si>
  <si>
    <t>長期貸付金支出</t>
  </si>
  <si>
    <t>積立資産支出</t>
  </si>
  <si>
    <t>その他の活動支出計（８）</t>
  </si>
  <si>
    <t>その他の活動資金収支差額（９）＝（７）－（８）</t>
  </si>
  <si>
    <t>予備費支出（１０）</t>
  </si>
  <si>
    <t>当期資金収支差額合計（１１）＝（３）＋（６）＋（９）－（１０）</t>
  </si>
  <si>
    <t>前期末支払資金残高（１２）</t>
  </si>
  <si>
    <t>当期末支払資金残高（１１）＋（１２）</t>
  </si>
  <si>
    <t>第二号第一様式（第二十三条第四項関係）</t>
    <rPh sb="0" eb="1">
      <t>ダイ</t>
    </rPh>
    <rPh sb="1" eb="2">
      <t>ニ</t>
    </rPh>
    <rPh sb="2" eb="3">
      <t>ゴウ</t>
    </rPh>
    <rPh sb="3" eb="5">
      <t>ダイイチ</t>
    </rPh>
    <rPh sb="5" eb="7">
      <t>ヨウシキ</t>
    </rPh>
    <phoneticPr fontId="4"/>
  </si>
  <si>
    <t>法人単位事業活動計算書</t>
    <rPh sb="0" eb="2">
      <t>ホウジン</t>
    </rPh>
    <rPh sb="2" eb="4">
      <t>タンイ</t>
    </rPh>
    <rPh sb="4" eb="6">
      <t>ジギョウ</t>
    </rPh>
    <rPh sb="6" eb="8">
      <t>カツドウ</t>
    </rPh>
    <phoneticPr fontId="4"/>
  </si>
  <si>
    <t>当年度決算(A)</t>
    <rPh sb="0" eb="1">
      <t>トウ</t>
    </rPh>
    <rPh sb="1" eb="3">
      <t>ネンド</t>
    </rPh>
    <rPh sb="3" eb="5">
      <t>ケッサン</t>
    </rPh>
    <phoneticPr fontId="4"/>
  </si>
  <si>
    <t>前年度決算(B)</t>
    <rPh sb="0" eb="3">
      <t>ゼンネンド</t>
    </rPh>
    <rPh sb="3" eb="5">
      <t>ケッサン</t>
    </rPh>
    <phoneticPr fontId="4"/>
  </si>
  <si>
    <t>増減(A)-(B)</t>
    <phoneticPr fontId="4"/>
  </si>
  <si>
    <t>サービス活動増減の部</t>
  </si>
  <si>
    <t>収益</t>
  </si>
  <si>
    <t>介護保険事業収益</t>
  </si>
  <si>
    <t>（何）事業収益</t>
  </si>
  <si>
    <t>経常経費寄附金収益</t>
  </si>
  <si>
    <t>その他の収益</t>
  </si>
  <si>
    <t>サービス活動収益計（１）</t>
  </si>
  <si>
    <t>費用</t>
  </si>
  <si>
    <t>人件費</t>
  </si>
  <si>
    <t>事業費</t>
  </si>
  <si>
    <t>事務費</t>
  </si>
  <si>
    <t>減価償却費</t>
  </si>
  <si>
    <t>国庫補助金等特別積立金取崩額</t>
  </si>
  <si>
    <t>徴収不能額</t>
  </si>
  <si>
    <t>サービス活動費用計（２）</t>
  </si>
  <si>
    <t>サービス活動増減差額（３）＝（１）－（２）</t>
  </si>
  <si>
    <t>サービス活動外増減の部</t>
  </si>
  <si>
    <t>受取利息配当金収益</t>
  </si>
  <si>
    <t>その他のサービス活動外収益</t>
  </si>
  <si>
    <t>サービス活動外収益計（４）</t>
  </si>
  <si>
    <t>その他のサービス活動外費用</t>
  </si>
  <si>
    <t>サービス活動外費用計（５）</t>
  </si>
  <si>
    <t>サービス活動外増減差額（６）＝（４）－（５）</t>
  </si>
  <si>
    <t>経常増減差額（７）＝（３）＋（６）</t>
  </si>
  <si>
    <t>特別増減の部</t>
  </si>
  <si>
    <t>固定資産売却益</t>
  </si>
  <si>
    <t>特別収益計（８）</t>
  </si>
  <si>
    <t>固定資産売却損・処分損</t>
  </si>
  <si>
    <t>特別費用計（９）</t>
  </si>
  <si>
    <t>特別増減差額（１０）＝（８）－（９）</t>
  </si>
  <si>
    <t>当期活動増減差額（１１）＝（７）＋（１０）</t>
  </si>
  <si>
    <t>繰越活動増減差額の部</t>
  </si>
  <si>
    <t>前期繰越活動増減差額（１２）</t>
  </si>
  <si>
    <t>当期末繰越活動増減差額（１３）＝（１１）＋（１２）</t>
  </si>
  <si>
    <t>基本金取崩額（１４）</t>
  </si>
  <si>
    <t>その他の積立金取崩額（１５）</t>
  </si>
  <si>
    <t>その他の積立金積立額（１６）</t>
  </si>
  <si>
    <t>次期繰越活動増減差額（１７）＝（１３）＋（１４）＋（１５）－（１６）</t>
  </si>
  <si>
    <t>第三号第一様式（第二十七条第四項関係）</t>
    <phoneticPr fontId="4"/>
  </si>
  <si>
    <t>法人単位貸借対照表</t>
    <phoneticPr fontId="1"/>
  </si>
  <si>
    <t>令和5年3月31日現在</t>
    <phoneticPr fontId="1"/>
  </si>
  <si>
    <t>資産の部</t>
    <phoneticPr fontId="1"/>
  </si>
  <si>
    <t>負債の部</t>
    <phoneticPr fontId="1"/>
  </si>
  <si>
    <t>当年度末</t>
    <rPh sb="0" eb="1">
      <t>トウ</t>
    </rPh>
    <rPh sb="1" eb="4">
      <t>ネンドマツ</t>
    </rPh>
    <phoneticPr fontId="2"/>
  </si>
  <si>
    <t>前年度末</t>
    <rPh sb="0" eb="3">
      <t>ゼンネンド</t>
    </rPh>
    <rPh sb="3" eb="4">
      <t>マツ</t>
    </rPh>
    <phoneticPr fontId="2"/>
  </si>
  <si>
    <t>増減</t>
    <rPh sb="0" eb="2">
      <t>ゾウゲン</t>
    </rPh>
    <phoneticPr fontId="2"/>
  </si>
  <si>
    <t>流動資産</t>
  </si>
  <si>
    <t>流動負債</t>
  </si>
  <si>
    <t>　現金預金</t>
  </si>
  <si>
    <t>　事業未払金</t>
  </si>
  <si>
    <t>　事業未収金</t>
  </si>
  <si>
    <t>　預り金</t>
  </si>
  <si>
    <t>　未収補助金</t>
  </si>
  <si>
    <t>　前受収益</t>
  </si>
  <si>
    <t>　貯蔵品</t>
  </si>
  <si>
    <t>　仮受金</t>
  </si>
  <si>
    <t>　医薬品</t>
  </si>
  <si>
    <t>　賞与引当金</t>
  </si>
  <si>
    <t>　給食用材料</t>
  </si>
  <si>
    <t>　立替金</t>
  </si>
  <si>
    <t>　前払金</t>
  </si>
  <si>
    <t>　１年以内回収予定社会福祉連携推進業務長期貸付金</t>
  </si>
  <si>
    <t>固定資産</t>
  </si>
  <si>
    <t>固定負債</t>
  </si>
  <si>
    <t>基本財産</t>
  </si>
  <si>
    <t>　退職給付引当金</t>
  </si>
  <si>
    <t>　土地</t>
  </si>
  <si>
    <t>負債の部合計</t>
  </si>
  <si>
    <t>　建物</t>
  </si>
  <si>
    <t>純資産の部</t>
  </si>
  <si>
    <t>その他の固定資産</t>
  </si>
  <si>
    <t>基本金</t>
  </si>
  <si>
    <t>　第１号基本金</t>
  </si>
  <si>
    <t>　第２号基本金</t>
  </si>
  <si>
    <t>　構築物</t>
  </si>
  <si>
    <t>国庫補助金等特別積立金</t>
  </si>
  <si>
    <t>　機械及び装置</t>
  </si>
  <si>
    <t>その他の積立金</t>
  </si>
  <si>
    <t>　車輌運搬具</t>
  </si>
  <si>
    <t>　人件費積立金</t>
  </si>
  <si>
    <t>　器具及び備品</t>
  </si>
  <si>
    <t>　修繕積立金</t>
  </si>
  <si>
    <t>　権利</t>
  </si>
  <si>
    <t>次期繰越活動増減差額</t>
  </si>
  <si>
    <t>　長期貸付金</t>
  </si>
  <si>
    <t>（うち当期活動増減差額）</t>
  </si>
  <si>
    <t>　退職給付引当資産</t>
  </si>
  <si>
    <t>　（何）積立資産</t>
  </si>
  <si>
    <t>　その他の固定資産</t>
  </si>
  <si>
    <t>　貸倒引当金</t>
  </si>
  <si>
    <t>純資産の部合計</t>
  </si>
  <si>
    <t>資産の部合計</t>
  </si>
  <si>
    <t>負債及び純資産の部合計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</si>
</sst>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65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vertical="center" shrinkToFit="1"/>
    </xf>
    <xf numFmtId="176" fontId="9" fillId="0" borderId="2" xfId="0" applyNumberFormat="1" applyFont="1" applyBorder="1" applyProtection="1">
      <alignment vertical="center"/>
      <protection locked="0"/>
    </xf>
    <xf numFmtId="176" fontId="9" fillId="0" borderId="2" xfId="2" applyNumberFormat="1" applyFont="1" applyBorder="1" applyAlignment="1" applyProtection="1">
      <alignment vertical="center" shrinkToFit="1"/>
      <protection locked="0"/>
    </xf>
    <xf numFmtId="0" fontId="7" fillId="0" borderId="3" xfId="2" applyFont="1" applyBorder="1" applyAlignment="1">
      <alignment vertical="center" shrinkToFit="1"/>
    </xf>
    <xf numFmtId="176" fontId="9" fillId="0" borderId="3" xfId="0" applyNumberFormat="1" applyFont="1" applyBorder="1" applyProtection="1">
      <alignment vertical="center"/>
      <protection locked="0"/>
    </xf>
    <xf numFmtId="176" fontId="9" fillId="0" borderId="3" xfId="2" applyNumberFormat="1" applyFont="1" applyBorder="1" applyAlignment="1" applyProtection="1">
      <alignment vertical="center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1" xfId="2" applyFont="1" applyBorder="1" applyAlignment="1">
      <alignment vertical="center" shrinkToFit="1"/>
    </xf>
    <xf numFmtId="176" fontId="9" fillId="0" borderId="1" xfId="0" applyNumberFormat="1" applyFont="1" applyBorder="1" applyProtection="1">
      <alignment vertical="center"/>
      <protection locked="0"/>
    </xf>
    <xf numFmtId="176" fontId="9" fillId="0" borderId="1" xfId="2" applyNumberFormat="1" applyFont="1" applyBorder="1" applyAlignment="1" applyProtection="1">
      <alignment vertical="center" shrinkToFit="1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/>
    </xf>
    <xf numFmtId="0" fontId="7" fillId="0" borderId="1" xfId="2" applyFont="1" applyBorder="1" applyAlignment="1">
      <alignment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vertical="center" shrinkToFit="1"/>
    </xf>
    <xf numFmtId="176" fontId="9" fillId="0" borderId="10" xfId="2" applyNumberFormat="1" applyFont="1" applyBorder="1" applyAlignment="1" applyProtection="1">
      <alignment vertical="center" shrinkToFit="1"/>
      <protection locked="0"/>
    </xf>
    <xf numFmtId="0" fontId="7" fillId="0" borderId="11" xfId="2" applyFont="1" applyBorder="1" applyAlignment="1">
      <alignment vertical="center" textRotation="255"/>
    </xf>
    <xf numFmtId="0" fontId="7" fillId="0" borderId="12" xfId="2" applyFont="1" applyBorder="1" applyAlignment="1">
      <alignment vertical="center"/>
    </xf>
    <xf numFmtId="0" fontId="7" fillId="0" borderId="13" xfId="2" applyFont="1" applyBorder="1" applyAlignment="1">
      <alignment vertical="center" shrinkToFit="1"/>
    </xf>
    <xf numFmtId="176" fontId="9" fillId="0" borderId="4" xfId="2" applyNumberFormat="1" applyFont="1" applyBorder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  <protection locked="0"/>
    </xf>
    <xf numFmtId="0" fontId="7" fillId="0" borderId="2" xfId="2" applyFont="1" applyBorder="1" applyAlignment="1">
      <alignment vertical="center" textRotation="255"/>
    </xf>
    <xf numFmtId="0" fontId="7" fillId="0" borderId="3" xfId="2" applyFont="1" applyBorder="1" applyAlignment="1">
      <alignment vertical="center" textRotation="255"/>
    </xf>
    <xf numFmtId="0" fontId="7" fillId="0" borderId="4" xfId="2" applyFont="1" applyBorder="1" applyAlignment="1">
      <alignment vertical="center" textRotation="255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7" fillId="0" borderId="1" xfId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7" fillId="0" borderId="2" xfId="2" applyFont="1" applyBorder="1" applyAlignment="1">
      <alignment horizontal="left" vertical="center" textRotation="255"/>
    </xf>
    <xf numFmtId="0" fontId="7" fillId="0" borderId="2" xfId="2" applyFont="1" applyBorder="1" applyAlignment="1">
      <alignment horizontal="left" vertical="top" shrinkToFit="1"/>
    </xf>
    <xf numFmtId="176" fontId="9" fillId="0" borderId="2" xfId="2" applyNumberFormat="1" applyFont="1" applyBorder="1" applyAlignment="1" applyProtection="1">
      <alignment vertical="top" shrinkToFit="1"/>
      <protection locked="0"/>
    </xf>
    <xf numFmtId="0" fontId="7" fillId="0" borderId="3" xfId="2" applyFont="1" applyBorder="1" applyAlignment="1">
      <alignment horizontal="left" vertical="center" textRotation="255"/>
    </xf>
    <xf numFmtId="0" fontId="7" fillId="0" borderId="3" xfId="2" applyFont="1" applyBorder="1" applyAlignment="1">
      <alignment horizontal="left"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0" fontId="7" fillId="0" borderId="4" xfId="2" applyFont="1" applyBorder="1" applyAlignment="1">
      <alignment horizontal="left" vertical="center" textRotation="255"/>
    </xf>
    <xf numFmtId="0" fontId="7" fillId="0" borderId="1" xfId="2" applyFont="1" applyBorder="1" applyAlignment="1">
      <alignment horizontal="left" vertical="top" shrinkToFit="1"/>
    </xf>
    <xf numFmtId="176" fontId="9" fillId="0" borderId="13" xfId="2" applyNumberFormat="1" applyFont="1" applyBorder="1" applyAlignment="1" applyProtection="1">
      <alignment vertical="center" shrinkToFit="1"/>
      <protection locked="0"/>
    </xf>
    <xf numFmtId="0" fontId="7" fillId="0" borderId="14" xfId="2" applyFont="1" applyBorder="1" applyAlignment="1">
      <alignment horizontal="left" vertical="top" shrinkToFit="1"/>
    </xf>
    <xf numFmtId="176" fontId="9" fillId="0" borderId="14" xfId="2" applyNumberFormat="1" applyFont="1" applyBorder="1" applyAlignment="1" applyProtection="1">
      <alignment vertical="top" shrinkToFit="1"/>
      <protection locked="0"/>
    </xf>
    <xf numFmtId="0" fontId="7" fillId="0" borderId="7" xfId="2" applyFont="1" applyBorder="1">
      <alignment horizontal="left" vertical="top"/>
    </xf>
    <xf numFmtId="0" fontId="7" fillId="0" borderId="6" xfId="2" applyFont="1" applyBorder="1" applyAlignment="1">
      <alignment horizontal="left" vertical="top" shrinkToFit="1"/>
    </xf>
    <xf numFmtId="176" fontId="9" fillId="0" borderId="6" xfId="2" applyNumberFormat="1" applyFont="1" applyBorder="1" applyAlignment="1" applyProtection="1">
      <alignment vertical="top" shrinkToFit="1"/>
      <protection locked="0"/>
    </xf>
    <xf numFmtId="0" fontId="7" fillId="0" borderId="2" xfId="2" applyFont="1" applyBorder="1" applyAlignment="1">
      <alignment vertical="center" textRotation="255" shrinkToFit="1"/>
    </xf>
    <xf numFmtId="0" fontId="7" fillId="0" borderId="3" xfId="2" applyFont="1" applyBorder="1" applyAlignment="1">
      <alignment vertical="center" textRotation="255" shrinkToFit="1"/>
    </xf>
    <xf numFmtId="0" fontId="7" fillId="0" borderId="4" xfId="2" applyFont="1" applyBorder="1" applyAlignment="1">
      <alignment vertical="center" textRotation="255" shrinkToFit="1"/>
    </xf>
    <xf numFmtId="0" fontId="5" fillId="0" borderId="0" xfId="0" applyFont="1" applyAlignment="1">
      <alignment horizontal="right" vertical="center" shrinkToFit="1"/>
    </xf>
    <xf numFmtId="0" fontId="7" fillId="0" borderId="7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1" xfId="2" applyFont="1" applyBorder="1" applyAlignment="1">
      <alignment vertical="center"/>
    </xf>
    <xf numFmtId="0" fontId="7" fillId="0" borderId="7" xfId="2" applyFont="1" applyBorder="1" applyAlignment="1">
      <alignment horizontal="center" vertical="center" shrinkToFit="1"/>
    </xf>
    <xf numFmtId="0" fontId="7" fillId="0" borderId="5" xfId="2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 vertical="center" shrinkToFit="1"/>
    </xf>
    <xf numFmtId="0" fontId="7" fillId="0" borderId="4" xfId="2" applyFont="1" applyBorder="1" applyAlignment="1">
      <alignment horizontal="left" vertical="top" shrinkToFit="1"/>
    </xf>
    <xf numFmtId="176" fontId="9" fillId="0" borderId="4" xfId="2" applyNumberFormat="1" applyFont="1" applyBorder="1" applyAlignment="1" applyProtection="1">
      <alignment vertical="top" shrinkToFit="1"/>
      <protection locked="0"/>
    </xf>
  </cellXfs>
  <cellStyles count="3">
    <cellStyle name="標準" xfId="0" builtinId="0"/>
    <cellStyle name="標準 2" xfId="2" xr:uid="{615DBA70-1451-4D55-A93A-DF3A2C1F8373}"/>
    <cellStyle name="標準 3" xfId="1" xr:uid="{30A5DBE3-7060-4EDE-B0E7-D6E3F6E85D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953C4-BFD1-46B3-8641-04268FD95E8E}">
  <sheetPr>
    <pageSetUpPr fitToPage="1"/>
  </sheetPr>
  <dimension ref="B2:H46"/>
  <sheetViews>
    <sheetView showGridLines="0" tabSelected="1" workbookViewId="0">
      <selection activeCell="D24" sqref="D24"/>
    </sheetView>
  </sheetViews>
  <sheetFormatPr defaultRowHeight="18.75" x14ac:dyDescent="0.4"/>
  <cols>
    <col min="1" max="3" width="2.875" customWidth="1"/>
    <col min="4" max="4" width="51.125" customWidth="1"/>
    <col min="5" max="8" width="20.75" customWidth="1"/>
  </cols>
  <sheetData>
    <row r="2" spans="2:8" ht="21" x14ac:dyDescent="0.4">
      <c r="B2" s="1"/>
      <c r="C2" s="1"/>
      <c r="D2" s="1"/>
      <c r="E2" s="2"/>
      <c r="F2" s="2"/>
      <c r="G2" s="3"/>
      <c r="H2" s="3" t="s">
        <v>0</v>
      </c>
    </row>
    <row r="3" spans="2:8" ht="21" x14ac:dyDescent="0.4">
      <c r="B3" s="34" t="s">
        <v>1</v>
      </c>
      <c r="C3" s="34"/>
      <c r="D3" s="34"/>
      <c r="E3" s="34"/>
      <c r="F3" s="34"/>
      <c r="G3" s="34"/>
      <c r="H3" s="34"/>
    </row>
    <row r="4" spans="2:8" ht="21" x14ac:dyDescent="0.4">
      <c r="B4" s="1"/>
      <c r="C4" s="1"/>
      <c r="D4" s="1"/>
      <c r="E4" s="1"/>
      <c r="F4" s="1"/>
      <c r="G4" s="2"/>
      <c r="H4" s="2"/>
    </row>
    <row r="5" spans="2:8" ht="21" x14ac:dyDescent="0.4">
      <c r="B5" s="35" t="s">
        <v>2</v>
      </c>
      <c r="C5" s="35"/>
      <c r="D5" s="35"/>
      <c r="E5" s="35"/>
      <c r="F5" s="35"/>
      <c r="G5" s="35"/>
      <c r="H5" s="35"/>
    </row>
    <row r="6" spans="2:8" x14ac:dyDescent="0.4">
      <c r="B6" s="4"/>
      <c r="C6" s="4"/>
      <c r="D6" s="4"/>
      <c r="E6" s="4"/>
      <c r="F6" s="2"/>
      <c r="G6" s="2"/>
      <c r="H6" s="4" t="s">
        <v>3</v>
      </c>
    </row>
    <row r="7" spans="2:8" x14ac:dyDescent="0.4">
      <c r="B7" s="36" t="s">
        <v>4</v>
      </c>
      <c r="C7" s="36"/>
      <c r="D7" s="36"/>
      <c r="E7" s="5" t="s">
        <v>5</v>
      </c>
      <c r="F7" s="5" t="s">
        <v>6</v>
      </c>
      <c r="G7" s="5" t="s">
        <v>7</v>
      </c>
      <c r="H7" s="5" t="s">
        <v>8</v>
      </c>
    </row>
    <row r="8" spans="2:8" x14ac:dyDescent="0.4">
      <c r="B8" s="31" t="s">
        <v>9</v>
      </c>
      <c r="C8" s="31" t="s">
        <v>10</v>
      </c>
      <c r="D8" s="6" t="s">
        <v>11</v>
      </c>
      <c r="E8" s="7">
        <v>623759000</v>
      </c>
      <c r="F8" s="8">
        <v>624761118</v>
      </c>
      <c r="G8" s="8">
        <f>E8-F8</f>
        <v>-1002118</v>
      </c>
      <c r="H8" s="8"/>
    </row>
    <row r="9" spans="2:8" x14ac:dyDescent="0.4">
      <c r="B9" s="32"/>
      <c r="C9" s="32"/>
      <c r="D9" s="9" t="s">
        <v>12</v>
      </c>
      <c r="E9" s="10">
        <v>5137000</v>
      </c>
      <c r="F9" s="11">
        <v>9108664</v>
      </c>
      <c r="G9" s="11">
        <f t="shared" ref="G9:G36" si="0">E9-F9</f>
        <v>-3971664</v>
      </c>
      <c r="H9" s="11"/>
    </row>
    <row r="10" spans="2:8" x14ac:dyDescent="0.4">
      <c r="B10" s="32"/>
      <c r="C10" s="32"/>
      <c r="D10" s="9" t="s">
        <v>13</v>
      </c>
      <c r="E10" s="10">
        <v>0</v>
      </c>
      <c r="F10" s="11">
        <v>0</v>
      </c>
      <c r="G10" s="11">
        <f t="shared" si="0"/>
        <v>0</v>
      </c>
      <c r="H10" s="11"/>
    </row>
    <row r="11" spans="2:8" x14ac:dyDescent="0.4">
      <c r="B11" s="32"/>
      <c r="C11" s="32"/>
      <c r="D11" s="9" t="s">
        <v>14</v>
      </c>
      <c r="E11" s="10">
        <v>2000</v>
      </c>
      <c r="F11" s="11">
        <v>2501</v>
      </c>
      <c r="G11" s="11">
        <f t="shared" si="0"/>
        <v>-501</v>
      </c>
      <c r="H11" s="11"/>
    </row>
    <row r="12" spans="2:8" x14ac:dyDescent="0.4">
      <c r="B12" s="32"/>
      <c r="C12" s="32"/>
      <c r="D12" s="9" t="s">
        <v>15</v>
      </c>
      <c r="E12" s="12">
        <v>4423000</v>
      </c>
      <c r="F12" s="11">
        <v>4661988</v>
      </c>
      <c r="G12" s="11">
        <f t="shared" si="0"/>
        <v>-238988</v>
      </c>
      <c r="H12" s="11"/>
    </row>
    <row r="13" spans="2:8" x14ac:dyDescent="0.4">
      <c r="B13" s="32"/>
      <c r="C13" s="33"/>
      <c r="D13" s="13" t="s">
        <v>16</v>
      </c>
      <c r="E13" s="14">
        <f>+E8+E9+E10+E11+E12</f>
        <v>633321000</v>
      </c>
      <c r="F13" s="15">
        <f>+F8+F9+F10+F11+F12</f>
        <v>638534271</v>
      </c>
      <c r="G13" s="15">
        <f t="shared" si="0"/>
        <v>-5213271</v>
      </c>
      <c r="H13" s="15"/>
    </row>
    <row r="14" spans="2:8" x14ac:dyDescent="0.4">
      <c r="B14" s="32"/>
      <c r="C14" s="31" t="s">
        <v>17</v>
      </c>
      <c r="D14" s="9" t="s">
        <v>18</v>
      </c>
      <c r="E14" s="7">
        <v>425790000</v>
      </c>
      <c r="F14" s="11">
        <v>419528720</v>
      </c>
      <c r="G14" s="11">
        <f t="shared" si="0"/>
        <v>6261280</v>
      </c>
      <c r="H14" s="11"/>
    </row>
    <row r="15" spans="2:8" x14ac:dyDescent="0.4">
      <c r="B15" s="32"/>
      <c r="C15" s="32"/>
      <c r="D15" s="9" t="s">
        <v>19</v>
      </c>
      <c r="E15" s="10">
        <v>112840000</v>
      </c>
      <c r="F15" s="11">
        <v>104732636</v>
      </c>
      <c r="G15" s="11">
        <f t="shared" si="0"/>
        <v>8107364</v>
      </c>
      <c r="H15" s="11"/>
    </row>
    <row r="16" spans="2:8" x14ac:dyDescent="0.4">
      <c r="B16" s="32"/>
      <c r="C16" s="32"/>
      <c r="D16" s="9" t="s">
        <v>20</v>
      </c>
      <c r="E16" s="10">
        <v>101660000</v>
      </c>
      <c r="F16" s="11">
        <v>92599945</v>
      </c>
      <c r="G16" s="11">
        <f t="shared" si="0"/>
        <v>9060055</v>
      </c>
      <c r="H16" s="11"/>
    </row>
    <row r="17" spans="2:8" x14ac:dyDescent="0.4">
      <c r="B17" s="32"/>
      <c r="C17" s="32"/>
      <c r="D17" s="9" t="s">
        <v>21</v>
      </c>
      <c r="E17" s="12">
        <v>0</v>
      </c>
      <c r="F17" s="11">
        <v>0</v>
      </c>
      <c r="G17" s="11">
        <f t="shared" si="0"/>
        <v>0</v>
      </c>
      <c r="H17" s="11"/>
    </row>
    <row r="18" spans="2:8" x14ac:dyDescent="0.4">
      <c r="B18" s="32"/>
      <c r="C18" s="33"/>
      <c r="D18" s="13" t="s">
        <v>22</v>
      </c>
      <c r="E18" s="14">
        <f>+E14+E15+E16+E17</f>
        <v>640290000</v>
      </c>
      <c r="F18" s="15">
        <f>+F14+F15+F16+F17</f>
        <v>616861301</v>
      </c>
      <c r="G18" s="15">
        <f t="shared" si="0"/>
        <v>23428699</v>
      </c>
      <c r="H18" s="15"/>
    </row>
    <row r="19" spans="2:8" x14ac:dyDescent="0.4">
      <c r="B19" s="33"/>
      <c r="C19" s="16" t="s">
        <v>23</v>
      </c>
      <c r="D19" s="17"/>
      <c r="E19" s="14">
        <f xml:space="preserve"> +E13 - E18</f>
        <v>-6969000</v>
      </c>
      <c r="F19" s="18">
        <f xml:space="preserve"> +F13 - F18</f>
        <v>21672970</v>
      </c>
      <c r="G19" s="18">
        <f t="shared" si="0"/>
        <v>-28641970</v>
      </c>
      <c r="H19" s="18"/>
    </row>
    <row r="20" spans="2:8" x14ac:dyDescent="0.4">
      <c r="B20" s="31" t="s">
        <v>24</v>
      </c>
      <c r="C20" s="31" t="s">
        <v>10</v>
      </c>
      <c r="D20" s="9" t="s">
        <v>25</v>
      </c>
      <c r="E20" s="14">
        <v>0</v>
      </c>
      <c r="F20" s="11">
        <v>0</v>
      </c>
      <c r="G20" s="11">
        <f t="shared" si="0"/>
        <v>0</v>
      </c>
      <c r="H20" s="11"/>
    </row>
    <row r="21" spans="2:8" x14ac:dyDescent="0.4">
      <c r="B21" s="32"/>
      <c r="C21" s="33"/>
      <c r="D21" s="13" t="s">
        <v>26</v>
      </c>
      <c r="E21" s="14">
        <f>+E20</f>
        <v>0</v>
      </c>
      <c r="F21" s="15">
        <f>+F20</f>
        <v>0</v>
      </c>
      <c r="G21" s="15">
        <f t="shared" si="0"/>
        <v>0</v>
      </c>
      <c r="H21" s="15"/>
    </row>
    <row r="22" spans="2:8" x14ac:dyDescent="0.4">
      <c r="B22" s="32"/>
      <c r="C22" s="31" t="s">
        <v>17</v>
      </c>
      <c r="D22" s="9" t="s">
        <v>27</v>
      </c>
      <c r="E22" s="7">
        <v>0</v>
      </c>
      <c r="F22" s="11">
        <v>0</v>
      </c>
      <c r="G22" s="11">
        <f t="shared" si="0"/>
        <v>0</v>
      </c>
      <c r="H22" s="11"/>
    </row>
    <row r="23" spans="2:8" x14ac:dyDescent="0.4">
      <c r="B23" s="32"/>
      <c r="C23" s="32"/>
      <c r="D23" s="9" t="s">
        <v>28</v>
      </c>
      <c r="E23" s="12">
        <v>3700000</v>
      </c>
      <c r="F23" s="11">
        <v>3481665</v>
      </c>
      <c r="G23" s="11">
        <f t="shared" si="0"/>
        <v>218335</v>
      </c>
      <c r="H23" s="11"/>
    </row>
    <row r="24" spans="2:8" x14ac:dyDescent="0.4">
      <c r="B24" s="32"/>
      <c r="C24" s="33"/>
      <c r="D24" s="13" t="s">
        <v>29</v>
      </c>
      <c r="E24" s="14">
        <f>+E22+E23</f>
        <v>3700000</v>
      </c>
      <c r="F24" s="15">
        <f>+F22+F23</f>
        <v>3481665</v>
      </c>
      <c r="G24" s="15">
        <f t="shared" si="0"/>
        <v>218335</v>
      </c>
      <c r="H24" s="15"/>
    </row>
    <row r="25" spans="2:8" x14ac:dyDescent="0.4">
      <c r="B25" s="33"/>
      <c r="C25" s="19" t="s">
        <v>30</v>
      </c>
      <c r="D25" s="17"/>
      <c r="E25" s="14">
        <f xml:space="preserve"> +E21 - E24</f>
        <v>-3700000</v>
      </c>
      <c r="F25" s="18">
        <f xml:space="preserve"> +F21 - F24</f>
        <v>-3481665</v>
      </c>
      <c r="G25" s="18">
        <f t="shared" si="0"/>
        <v>-218335</v>
      </c>
      <c r="H25" s="18"/>
    </row>
    <row r="26" spans="2:8" x14ac:dyDescent="0.4">
      <c r="B26" s="31" t="s">
        <v>31</v>
      </c>
      <c r="C26" s="31" t="s">
        <v>10</v>
      </c>
      <c r="D26" s="9" t="s">
        <v>32</v>
      </c>
      <c r="E26" s="14">
        <v>4122000</v>
      </c>
      <c r="F26" s="11">
        <v>4122758</v>
      </c>
      <c r="G26" s="11">
        <f t="shared" si="0"/>
        <v>-758</v>
      </c>
      <c r="H26" s="11"/>
    </row>
    <row r="27" spans="2:8" x14ac:dyDescent="0.4">
      <c r="B27" s="32"/>
      <c r="C27" s="33"/>
      <c r="D27" s="13" t="s">
        <v>33</v>
      </c>
      <c r="E27" s="14">
        <f>+E26</f>
        <v>4122000</v>
      </c>
      <c r="F27" s="15">
        <f>+F26</f>
        <v>4122758</v>
      </c>
      <c r="G27" s="15">
        <f t="shared" si="0"/>
        <v>-758</v>
      </c>
      <c r="H27" s="15"/>
    </row>
    <row r="28" spans="2:8" x14ac:dyDescent="0.4">
      <c r="B28" s="32"/>
      <c r="C28" s="31" t="s">
        <v>17</v>
      </c>
      <c r="D28" s="9" t="s">
        <v>34</v>
      </c>
      <c r="E28" s="7">
        <v>0</v>
      </c>
      <c r="F28" s="11">
        <v>0</v>
      </c>
      <c r="G28" s="11">
        <f t="shared" si="0"/>
        <v>0</v>
      </c>
      <c r="H28" s="11"/>
    </row>
    <row r="29" spans="2:8" x14ac:dyDescent="0.4">
      <c r="B29" s="32"/>
      <c r="C29" s="32"/>
      <c r="D29" s="9" t="s">
        <v>35</v>
      </c>
      <c r="E29" s="12">
        <v>4140000</v>
      </c>
      <c r="F29" s="11">
        <v>3951399</v>
      </c>
      <c r="G29" s="11">
        <f t="shared" si="0"/>
        <v>188601</v>
      </c>
      <c r="H29" s="11"/>
    </row>
    <row r="30" spans="2:8" x14ac:dyDescent="0.4">
      <c r="B30" s="32"/>
      <c r="C30" s="33"/>
      <c r="D30" s="20" t="s">
        <v>36</v>
      </c>
      <c r="E30" s="14">
        <f>+E28+E29</f>
        <v>4140000</v>
      </c>
      <c r="F30" s="21">
        <f>+F28+F29</f>
        <v>3951399</v>
      </c>
      <c r="G30" s="21">
        <f t="shared" si="0"/>
        <v>188601</v>
      </c>
      <c r="H30" s="21"/>
    </row>
    <row r="31" spans="2:8" x14ac:dyDescent="0.4">
      <c r="B31" s="33"/>
      <c r="C31" s="19" t="s">
        <v>37</v>
      </c>
      <c r="D31" s="17"/>
      <c r="E31" s="14">
        <f xml:space="preserve"> +E27 - E30</f>
        <v>-18000</v>
      </c>
      <c r="F31" s="18">
        <f xml:space="preserve"> +F27 - F30</f>
        <v>171359</v>
      </c>
      <c r="G31" s="18">
        <f t="shared" si="0"/>
        <v>-189359</v>
      </c>
      <c r="H31" s="18"/>
    </row>
    <row r="32" spans="2:8" x14ac:dyDescent="0.4">
      <c r="B32" s="22" t="s">
        <v>38</v>
      </c>
      <c r="C32" s="23"/>
      <c r="D32" s="24"/>
      <c r="E32" s="7"/>
      <c r="F32" s="25"/>
      <c r="G32" s="25">
        <f>E32 + E33</f>
        <v>0</v>
      </c>
      <c r="H32" s="25"/>
    </row>
    <row r="33" spans="2:8" x14ac:dyDescent="0.4">
      <c r="B33" s="26"/>
      <c r="C33" s="27"/>
      <c r="D33" s="28"/>
      <c r="E33" s="12">
        <v>0</v>
      </c>
      <c r="F33" s="29"/>
      <c r="G33" s="29"/>
      <c r="H33" s="29"/>
    </row>
    <row r="34" spans="2:8" x14ac:dyDescent="0.4">
      <c r="B34" s="19" t="s">
        <v>39</v>
      </c>
      <c r="C34" s="16"/>
      <c r="D34" s="17"/>
      <c r="E34" s="14">
        <f xml:space="preserve"> +E19 +E25 +E31 - (E32 + E33)</f>
        <v>-10687000</v>
      </c>
      <c r="F34" s="18">
        <f xml:space="preserve"> +F19 +F25 +F31 - (F32 + F33)</f>
        <v>18362664</v>
      </c>
      <c r="G34" s="18">
        <f t="shared" si="0"/>
        <v>-29049664</v>
      </c>
      <c r="H34" s="18"/>
    </row>
    <row r="35" spans="2:8" x14ac:dyDescent="0.4">
      <c r="B35" s="19" t="s">
        <v>40</v>
      </c>
      <c r="C35" s="16"/>
      <c r="D35" s="17"/>
      <c r="E35" s="14">
        <v>358062238</v>
      </c>
      <c r="F35" s="18">
        <v>358062238</v>
      </c>
      <c r="G35" s="18">
        <f t="shared" si="0"/>
        <v>0</v>
      </c>
      <c r="H35" s="18"/>
    </row>
    <row r="36" spans="2:8" x14ac:dyDescent="0.4">
      <c r="B36" s="19" t="s">
        <v>41</v>
      </c>
      <c r="C36" s="16"/>
      <c r="D36" s="17"/>
      <c r="E36" s="14">
        <f xml:space="preserve"> +E34 +E35</f>
        <v>347375238</v>
      </c>
      <c r="F36" s="18">
        <f xml:space="preserve"> +F34 +F35</f>
        <v>376424902</v>
      </c>
      <c r="G36" s="18">
        <f t="shared" si="0"/>
        <v>-29049664</v>
      </c>
      <c r="H36" s="18"/>
    </row>
    <row r="37" spans="2:8" x14ac:dyDescent="0.4">
      <c r="B37" s="30"/>
      <c r="C37" s="30"/>
      <c r="D37" s="30"/>
      <c r="E37" s="30"/>
      <c r="F37" s="30"/>
      <c r="G37" s="30"/>
      <c r="H37" s="30"/>
    </row>
    <row r="38" spans="2:8" x14ac:dyDescent="0.4">
      <c r="B38" s="30"/>
      <c r="C38" s="30"/>
      <c r="D38" s="30"/>
      <c r="E38" s="30"/>
      <c r="F38" s="30"/>
      <c r="G38" s="30"/>
      <c r="H38" s="30"/>
    </row>
    <row r="39" spans="2:8" x14ac:dyDescent="0.4">
      <c r="B39" s="30"/>
      <c r="C39" s="30"/>
      <c r="D39" s="30"/>
      <c r="E39" s="30"/>
      <c r="F39" s="30"/>
      <c r="G39" s="30"/>
      <c r="H39" s="30"/>
    </row>
    <row r="40" spans="2:8" x14ac:dyDescent="0.4">
      <c r="B40" s="30"/>
      <c r="C40" s="30"/>
      <c r="D40" s="30"/>
      <c r="E40" s="30"/>
      <c r="F40" s="30"/>
      <c r="G40" s="30"/>
      <c r="H40" s="30"/>
    </row>
    <row r="41" spans="2:8" x14ac:dyDescent="0.4">
      <c r="B41" s="30"/>
      <c r="C41" s="30"/>
      <c r="D41" s="30"/>
      <c r="E41" s="30"/>
      <c r="F41" s="30"/>
      <c r="G41" s="30"/>
      <c r="H41" s="30"/>
    </row>
    <row r="42" spans="2:8" x14ac:dyDescent="0.4">
      <c r="B42" s="30"/>
      <c r="C42" s="30"/>
      <c r="D42" s="30"/>
      <c r="E42" s="30"/>
      <c r="F42" s="30"/>
      <c r="G42" s="30"/>
      <c r="H42" s="30"/>
    </row>
    <row r="43" spans="2:8" x14ac:dyDescent="0.4">
      <c r="B43" s="30"/>
      <c r="C43" s="30"/>
      <c r="D43" s="30"/>
      <c r="E43" s="30"/>
      <c r="F43" s="30"/>
      <c r="G43" s="30"/>
      <c r="H43" s="30"/>
    </row>
    <row r="44" spans="2:8" x14ac:dyDescent="0.4">
      <c r="B44" s="30"/>
      <c r="C44" s="30"/>
      <c r="D44" s="30"/>
      <c r="E44" s="30"/>
      <c r="F44" s="30"/>
      <c r="G44" s="30"/>
      <c r="H44" s="30"/>
    </row>
    <row r="45" spans="2:8" x14ac:dyDescent="0.4">
      <c r="B45" s="30"/>
      <c r="C45" s="30"/>
      <c r="D45" s="30"/>
      <c r="E45" s="30"/>
      <c r="F45" s="30"/>
      <c r="G45" s="30"/>
      <c r="H45" s="30"/>
    </row>
    <row r="46" spans="2:8" x14ac:dyDescent="0.4">
      <c r="B46" s="30"/>
      <c r="C46" s="30"/>
      <c r="D46" s="30"/>
      <c r="E46" s="30"/>
      <c r="F46" s="30"/>
      <c r="G46" s="30"/>
      <c r="H46" s="30"/>
    </row>
  </sheetData>
  <mergeCells count="12">
    <mergeCell ref="B3:H3"/>
    <mergeCell ref="B5:H5"/>
    <mergeCell ref="B7:D7"/>
    <mergeCell ref="B8:B19"/>
    <mergeCell ref="C8:C13"/>
    <mergeCell ref="C14:C18"/>
    <mergeCell ref="B20:B25"/>
    <mergeCell ref="C20:C21"/>
    <mergeCell ref="C22:C24"/>
    <mergeCell ref="B26:B31"/>
    <mergeCell ref="C26:C27"/>
    <mergeCell ref="C28:C30"/>
  </mergeCells>
  <phoneticPr fontId="1"/>
  <pageMargins left="0.7" right="0.7" top="0.75" bottom="0.75" header="0.3" footer="0.3"/>
  <pageSetup paperSize="9" fitToHeight="0" orientation="portrait" r:id="rId1"/>
  <headerFooter>
    <oddHeader>&amp;L社会福祉法人　いずみ福祉会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1C3D9-1D27-4D38-A129-AEDD2FBA5453}">
  <dimension ref="B2:G39"/>
  <sheetViews>
    <sheetView workbookViewId="0">
      <selection sqref="A1:XFD1048576"/>
    </sheetView>
  </sheetViews>
  <sheetFormatPr defaultRowHeight="18.75" x14ac:dyDescent="0.4"/>
  <cols>
    <col min="1" max="3" width="2.875" customWidth="1"/>
    <col min="4" max="4" width="60.25" customWidth="1"/>
    <col min="5" max="7" width="20.75" customWidth="1"/>
  </cols>
  <sheetData>
    <row r="2" spans="2:7" ht="21" x14ac:dyDescent="0.4">
      <c r="B2" s="1"/>
      <c r="C2" s="1"/>
      <c r="D2" s="1"/>
      <c r="E2" s="2"/>
      <c r="F2" s="2"/>
      <c r="G2" s="3" t="s">
        <v>42</v>
      </c>
    </row>
    <row r="3" spans="2:7" ht="21" x14ac:dyDescent="0.4">
      <c r="B3" s="34" t="s">
        <v>43</v>
      </c>
      <c r="C3" s="34"/>
      <c r="D3" s="34"/>
      <c r="E3" s="34"/>
      <c r="F3" s="34"/>
      <c r="G3" s="34"/>
    </row>
    <row r="4" spans="2:7" x14ac:dyDescent="0.4">
      <c r="B4" s="37"/>
      <c r="C4" s="37"/>
      <c r="D4" s="37"/>
      <c r="E4" s="37"/>
      <c r="F4" s="37"/>
      <c r="G4" s="2"/>
    </row>
    <row r="5" spans="2:7" ht="21" x14ac:dyDescent="0.4">
      <c r="B5" s="35" t="s">
        <v>2</v>
      </c>
      <c r="C5" s="35"/>
      <c r="D5" s="35"/>
      <c r="E5" s="35"/>
      <c r="F5" s="35"/>
      <c r="G5" s="35"/>
    </row>
    <row r="6" spans="2:7" x14ac:dyDescent="0.4">
      <c r="B6" s="4"/>
      <c r="C6" s="4"/>
      <c r="D6" s="4"/>
      <c r="E6" s="4"/>
      <c r="F6" s="2"/>
      <c r="G6" s="4" t="s">
        <v>3</v>
      </c>
    </row>
    <row r="7" spans="2:7" x14ac:dyDescent="0.4">
      <c r="B7" s="36" t="s">
        <v>4</v>
      </c>
      <c r="C7" s="36"/>
      <c r="D7" s="36"/>
      <c r="E7" s="5" t="s">
        <v>44</v>
      </c>
      <c r="F7" s="5" t="s">
        <v>45</v>
      </c>
      <c r="G7" s="5" t="s">
        <v>46</v>
      </c>
    </row>
    <row r="8" spans="2:7" x14ac:dyDescent="0.4">
      <c r="B8" s="38" t="s">
        <v>47</v>
      </c>
      <c r="C8" s="38" t="s">
        <v>48</v>
      </c>
      <c r="D8" s="39" t="s">
        <v>49</v>
      </c>
      <c r="E8" s="40">
        <v>624761118</v>
      </c>
      <c r="F8" s="7">
        <v>644301960</v>
      </c>
      <c r="G8" s="40">
        <f>E8-F8</f>
        <v>-19540842</v>
      </c>
    </row>
    <row r="9" spans="2:7" x14ac:dyDescent="0.4">
      <c r="B9" s="41"/>
      <c r="C9" s="41"/>
      <c r="D9" s="42" t="s">
        <v>50</v>
      </c>
      <c r="E9" s="43">
        <v>9108664</v>
      </c>
      <c r="F9" s="10">
        <v>1882500</v>
      </c>
      <c r="G9" s="43">
        <f t="shared" ref="G9:G39" si="0">E9-F9</f>
        <v>7226164</v>
      </c>
    </row>
    <row r="10" spans="2:7" x14ac:dyDescent="0.4">
      <c r="B10" s="41"/>
      <c r="C10" s="41"/>
      <c r="D10" s="42" t="s">
        <v>51</v>
      </c>
      <c r="E10" s="43">
        <v>0</v>
      </c>
      <c r="F10" s="10">
        <v>1050000</v>
      </c>
      <c r="G10" s="43">
        <f t="shared" si="0"/>
        <v>-1050000</v>
      </c>
    </row>
    <row r="11" spans="2:7" x14ac:dyDescent="0.4">
      <c r="B11" s="41"/>
      <c r="C11" s="41"/>
      <c r="D11" s="42" t="s">
        <v>52</v>
      </c>
      <c r="E11" s="43">
        <v>45158371</v>
      </c>
      <c r="F11" s="12">
        <v>42759565</v>
      </c>
      <c r="G11" s="43">
        <f t="shared" si="0"/>
        <v>2398806</v>
      </c>
    </row>
    <row r="12" spans="2:7" x14ac:dyDescent="0.4">
      <c r="B12" s="41"/>
      <c r="C12" s="44"/>
      <c r="D12" s="45" t="s">
        <v>53</v>
      </c>
      <c r="E12" s="21">
        <f>+E8+E9+E10+E11</f>
        <v>679028153</v>
      </c>
      <c r="F12" s="14">
        <f>+F8+F9+F10+F11</f>
        <v>689994025</v>
      </c>
      <c r="G12" s="21">
        <f t="shared" si="0"/>
        <v>-10965872</v>
      </c>
    </row>
    <row r="13" spans="2:7" x14ac:dyDescent="0.4">
      <c r="B13" s="41"/>
      <c r="C13" s="38" t="s">
        <v>54</v>
      </c>
      <c r="D13" s="42" t="s">
        <v>55</v>
      </c>
      <c r="E13" s="43">
        <v>463046042</v>
      </c>
      <c r="F13" s="7">
        <v>471126849</v>
      </c>
      <c r="G13" s="43">
        <f t="shared" si="0"/>
        <v>-8080807</v>
      </c>
    </row>
    <row r="14" spans="2:7" x14ac:dyDescent="0.4">
      <c r="B14" s="41"/>
      <c r="C14" s="41"/>
      <c r="D14" s="42" t="s">
        <v>56</v>
      </c>
      <c r="E14" s="43">
        <v>105309567</v>
      </c>
      <c r="F14" s="10">
        <v>99536132</v>
      </c>
      <c r="G14" s="43">
        <f t="shared" si="0"/>
        <v>5773435</v>
      </c>
    </row>
    <row r="15" spans="2:7" x14ac:dyDescent="0.4">
      <c r="B15" s="41"/>
      <c r="C15" s="41"/>
      <c r="D15" s="42" t="s">
        <v>57</v>
      </c>
      <c r="E15" s="43">
        <v>92599945</v>
      </c>
      <c r="F15" s="10">
        <v>93384126</v>
      </c>
      <c r="G15" s="43">
        <f t="shared" si="0"/>
        <v>-784181</v>
      </c>
    </row>
    <row r="16" spans="2:7" x14ac:dyDescent="0.4">
      <c r="B16" s="41"/>
      <c r="C16" s="41"/>
      <c r="D16" s="42" t="s">
        <v>58</v>
      </c>
      <c r="E16" s="43">
        <v>36996740</v>
      </c>
      <c r="F16" s="10">
        <v>37986914</v>
      </c>
      <c r="G16" s="43">
        <f t="shared" si="0"/>
        <v>-990174</v>
      </c>
    </row>
    <row r="17" spans="2:7" x14ac:dyDescent="0.4">
      <c r="B17" s="41"/>
      <c r="C17" s="41"/>
      <c r="D17" s="42" t="s">
        <v>59</v>
      </c>
      <c r="E17" s="43">
        <v>-13777897</v>
      </c>
      <c r="F17" s="10">
        <v>-14531373</v>
      </c>
      <c r="G17" s="43">
        <f t="shared" si="0"/>
        <v>753476</v>
      </c>
    </row>
    <row r="18" spans="2:7" x14ac:dyDescent="0.4">
      <c r="B18" s="41"/>
      <c r="C18" s="41"/>
      <c r="D18" s="42" t="s">
        <v>60</v>
      </c>
      <c r="E18" s="43">
        <v>0</v>
      </c>
      <c r="F18" s="12">
        <v>0</v>
      </c>
      <c r="G18" s="43">
        <f t="shared" si="0"/>
        <v>0</v>
      </c>
    </row>
    <row r="19" spans="2:7" x14ac:dyDescent="0.4">
      <c r="B19" s="41"/>
      <c r="C19" s="44"/>
      <c r="D19" s="45" t="s">
        <v>61</v>
      </c>
      <c r="E19" s="21">
        <f>+E13+E14+E15+E16+E17+E18</f>
        <v>684174397</v>
      </c>
      <c r="F19" s="14">
        <f>+F13+F14+F15+F16+F17+F18</f>
        <v>687502648</v>
      </c>
      <c r="G19" s="21">
        <f t="shared" si="0"/>
        <v>-3328251</v>
      </c>
    </row>
    <row r="20" spans="2:7" x14ac:dyDescent="0.4">
      <c r="B20" s="44"/>
      <c r="C20" s="19" t="s">
        <v>62</v>
      </c>
      <c r="D20" s="17"/>
      <c r="E20" s="18">
        <f xml:space="preserve"> +E12 - E19</f>
        <v>-5146244</v>
      </c>
      <c r="F20" s="14">
        <f xml:space="preserve"> +F12 - F19</f>
        <v>2491377</v>
      </c>
      <c r="G20" s="18">
        <f t="shared" si="0"/>
        <v>-7637621</v>
      </c>
    </row>
    <row r="21" spans="2:7" x14ac:dyDescent="0.4">
      <c r="B21" s="38" t="s">
        <v>63</v>
      </c>
      <c r="C21" s="38" t="s">
        <v>48</v>
      </c>
      <c r="D21" s="42" t="s">
        <v>64</v>
      </c>
      <c r="E21" s="43">
        <v>2501</v>
      </c>
      <c r="F21" s="7">
        <v>153573</v>
      </c>
      <c r="G21" s="43">
        <f t="shared" si="0"/>
        <v>-151072</v>
      </c>
    </row>
    <row r="22" spans="2:7" x14ac:dyDescent="0.4">
      <c r="B22" s="41"/>
      <c r="C22" s="41"/>
      <c r="D22" s="42" t="s">
        <v>65</v>
      </c>
      <c r="E22" s="43">
        <v>4661988</v>
      </c>
      <c r="F22" s="12">
        <v>2924408</v>
      </c>
      <c r="G22" s="43">
        <f t="shared" si="0"/>
        <v>1737580</v>
      </c>
    </row>
    <row r="23" spans="2:7" x14ac:dyDescent="0.4">
      <c r="B23" s="41"/>
      <c r="C23" s="44"/>
      <c r="D23" s="45" t="s">
        <v>66</v>
      </c>
      <c r="E23" s="21">
        <f>+E21+E22</f>
        <v>4664489</v>
      </c>
      <c r="F23" s="14">
        <f>+F21+F22</f>
        <v>3077981</v>
      </c>
      <c r="G23" s="21">
        <f t="shared" si="0"/>
        <v>1586508</v>
      </c>
    </row>
    <row r="24" spans="2:7" x14ac:dyDescent="0.4">
      <c r="B24" s="41"/>
      <c r="C24" s="38" t="s">
        <v>54</v>
      </c>
      <c r="D24" s="42" t="s">
        <v>67</v>
      </c>
      <c r="E24" s="43">
        <v>449088</v>
      </c>
      <c r="F24" s="14">
        <v>556357</v>
      </c>
      <c r="G24" s="43">
        <f t="shared" si="0"/>
        <v>-107269</v>
      </c>
    </row>
    <row r="25" spans="2:7" x14ac:dyDescent="0.4">
      <c r="B25" s="41"/>
      <c r="C25" s="44"/>
      <c r="D25" s="45" t="s">
        <v>68</v>
      </c>
      <c r="E25" s="21">
        <f>+E24</f>
        <v>449088</v>
      </c>
      <c r="F25" s="14">
        <f>+F24</f>
        <v>556357</v>
      </c>
      <c r="G25" s="21">
        <f t="shared" si="0"/>
        <v>-107269</v>
      </c>
    </row>
    <row r="26" spans="2:7" x14ac:dyDescent="0.4">
      <c r="B26" s="44"/>
      <c r="C26" s="19" t="s">
        <v>69</v>
      </c>
      <c r="D26" s="28"/>
      <c r="E26" s="46">
        <f xml:space="preserve"> +E23 - E25</f>
        <v>4215401</v>
      </c>
      <c r="F26" s="14">
        <f xml:space="preserve"> +F23 - F25</f>
        <v>2521624</v>
      </c>
      <c r="G26" s="46">
        <f t="shared" si="0"/>
        <v>1693777</v>
      </c>
    </row>
    <row r="27" spans="2:7" x14ac:dyDescent="0.4">
      <c r="B27" s="19" t="s">
        <v>70</v>
      </c>
      <c r="C27" s="16"/>
      <c r="D27" s="17"/>
      <c r="E27" s="18">
        <f xml:space="preserve"> +E20 +E26</f>
        <v>-930843</v>
      </c>
      <c r="F27" s="14">
        <f xml:space="preserve"> +F20 +F26</f>
        <v>5013001</v>
      </c>
      <c r="G27" s="18">
        <f t="shared" si="0"/>
        <v>-5943844</v>
      </c>
    </row>
    <row r="28" spans="2:7" x14ac:dyDescent="0.4">
      <c r="B28" s="38" t="s">
        <v>71</v>
      </c>
      <c r="C28" s="38" t="s">
        <v>48</v>
      </c>
      <c r="D28" s="42" t="s">
        <v>72</v>
      </c>
      <c r="E28" s="43">
        <v>0</v>
      </c>
      <c r="F28" s="14">
        <v>0</v>
      </c>
      <c r="G28" s="43">
        <f t="shared" si="0"/>
        <v>0</v>
      </c>
    </row>
    <row r="29" spans="2:7" x14ac:dyDescent="0.4">
      <c r="B29" s="41"/>
      <c r="C29" s="44"/>
      <c r="D29" s="45" t="s">
        <v>73</v>
      </c>
      <c r="E29" s="21">
        <f>+E28</f>
        <v>0</v>
      </c>
      <c r="F29" s="14">
        <f>+F28</f>
        <v>0</v>
      </c>
      <c r="G29" s="21">
        <f t="shared" si="0"/>
        <v>0</v>
      </c>
    </row>
    <row r="30" spans="2:7" x14ac:dyDescent="0.4">
      <c r="B30" s="41"/>
      <c r="C30" s="38" t="s">
        <v>54</v>
      </c>
      <c r="D30" s="42" t="s">
        <v>74</v>
      </c>
      <c r="E30" s="43">
        <v>0</v>
      </c>
      <c r="F30" s="14">
        <v>3</v>
      </c>
      <c r="G30" s="43">
        <f t="shared" si="0"/>
        <v>-3</v>
      </c>
    </row>
    <row r="31" spans="2:7" x14ac:dyDescent="0.4">
      <c r="B31" s="41"/>
      <c r="C31" s="44"/>
      <c r="D31" s="45" t="s">
        <v>75</v>
      </c>
      <c r="E31" s="21">
        <f>+E30</f>
        <v>0</v>
      </c>
      <c r="F31" s="14">
        <f>+F30</f>
        <v>3</v>
      </c>
      <c r="G31" s="21">
        <f t="shared" si="0"/>
        <v>-3</v>
      </c>
    </row>
    <row r="32" spans="2:7" x14ac:dyDescent="0.4">
      <c r="B32" s="44"/>
      <c r="C32" s="22" t="s">
        <v>76</v>
      </c>
      <c r="D32" s="47"/>
      <c r="E32" s="48">
        <f xml:space="preserve"> +E29 - E31</f>
        <v>0</v>
      </c>
      <c r="F32" s="14">
        <f xml:space="preserve"> +F29 - F31</f>
        <v>-3</v>
      </c>
      <c r="G32" s="48">
        <f t="shared" si="0"/>
        <v>3</v>
      </c>
    </row>
    <row r="33" spans="2:7" x14ac:dyDescent="0.4">
      <c r="B33" s="19" t="s">
        <v>77</v>
      </c>
      <c r="C33" s="49"/>
      <c r="D33" s="50"/>
      <c r="E33" s="51">
        <f xml:space="preserve"> +E27 +E32</f>
        <v>-930843</v>
      </c>
      <c r="F33" s="14">
        <f xml:space="preserve"> +F27 +F32</f>
        <v>5012998</v>
      </c>
      <c r="G33" s="51">
        <f t="shared" si="0"/>
        <v>-5943841</v>
      </c>
    </row>
    <row r="34" spans="2:7" x14ac:dyDescent="0.4">
      <c r="B34" s="52" t="s">
        <v>78</v>
      </c>
      <c r="C34" s="49" t="s">
        <v>79</v>
      </c>
      <c r="D34" s="50"/>
      <c r="E34" s="51">
        <v>412002281</v>
      </c>
      <c r="F34" s="14">
        <v>406989283</v>
      </c>
      <c r="G34" s="51">
        <f t="shared" si="0"/>
        <v>5012998</v>
      </c>
    </row>
    <row r="35" spans="2:7" x14ac:dyDescent="0.4">
      <c r="B35" s="53"/>
      <c r="C35" s="49" t="s">
        <v>80</v>
      </c>
      <c r="D35" s="50"/>
      <c r="E35" s="51">
        <f xml:space="preserve"> +E33 +E34</f>
        <v>411071438</v>
      </c>
      <c r="F35" s="14">
        <f xml:space="preserve"> +F33 +F34</f>
        <v>412002281</v>
      </c>
      <c r="G35" s="51">
        <f t="shared" si="0"/>
        <v>-930843</v>
      </c>
    </row>
    <row r="36" spans="2:7" x14ac:dyDescent="0.4">
      <c r="B36" s="53"/>
      <c r="C36" s="49" t="s">
        <v>81</v>
      </c>
      <c r="D36" s="50"/>
      <c r="E36" s="51">
        <v>0</v>
      </c>
      <c r="F36" s="14">
        <v>0</v>
      </c>
      <c r="G36" s="51">
        <f t="shared" si="0"/>
        <v>0</v>
      </c>
    </row>
    <row r="37" spans="2:7" x14ac:dyDescent="0.4">
      <c r="B37" s="53"/>
      <c r="C37" s="49" t="s">
        <v>82</v>
      </c>
      <c r="D37" s="50"/>
      <c r="E37" s="51">
        <v>0</v>
      </c>
      <c r="F37" s="14">
        <v>0</v>
      </c>
      <c r="G37" s="51">
        <f t="shared" si="0"/>
        <v>0</v>
      </c>
    </row>
    <row r="38" spans="2:7" x14ac:dyDescent="0.4">
      <c r="B38" s="53"/>
      <c r="C38" s="49" t="s">
        <v>83</v>
      </c>
      <c r="D38" s="50"/>
      <c r="E38" s="51">
        <v>0</v>
      </c>
      <c r="F38" s="14">
        <v>0</v>
      </c>
      <c r="G38" s="51">
        <f t="shared" si="0"/>
        <v>0</v>
      </c>
    </row>
    <row r="39" spans="2:7" x14ac:dyDescent="0.4">
      <c r="B39" s="54"/>
      <c r="C39" s="49" t="s">
        <v>84</v>
      </c>
      <c r="D39" s="50"/>
      <c r="E39" s="51">
        <f xml:space="preserve"> +E35 +E36 +E37 - E38</f>
        <v>411071438</v>
      </c>
      <c r="F39" s="14">
        <f xml:space="preserve"> +F35 +F36 +F37 - F38</f>
        <v>412002281</v>
      </c>
      <c r="G39" s="51">
        <f t="shared" si="0"/>
        <v>-930843</v>
      </c>
    </row>
  </sheetData>
  <mergeCells count="13">
    <mergeCell ref="B34:B39"/>
    <mergeCell ref="B21:B26"/>
    <mergeCell ref="C21:C23"/>
    <mergeCell ref="C24:C25"/>
    <mergeCell ref="B28:B32"/>
    <mergeCell ref="C28:C29"/>
    <mergeCell ref="C30:C31"/>
    <mergeCell ref="B3:G3"/>
    <mergeCell ref="B5:G5"/>
    <mergeCell ref="B7:D7"/>
    <mergeCell ref="B8:B20"/>
    <mergeCell ref="C8:C12"/>
    <mergeCell ref="C13:C19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FEC8C-542E-4186-991B-B9DB888AE1EF}">
  <dimension ref="B1:I36"/>
  <sheetViews>
    <sheetView workbookViewId="0">
      <selection activeCell="C20" sqref="C20"/>
    </sheetView>
  </sheetViews>
  <sheetFormatPr defaultRowHeight="18.75" x14ac:dyDescent="0.4"/>
  <cols>
    <col min="1" max="1" width="2.875" customWidth="1"/>
    <col min="2" max="2" width="35.5" customWidth="1"/>
    <col min="3" max="5" width="20.75" customWidth="1"/>
    <col min="6" max="6" width="35.5" customWidth="1"/>
    <col min="7" max="9" width="20.75" customWidth="1"/>
  </cols>
  <sheetData>
    <row r="1" spans="2:9" x14ac:dyDescent="0.4">
      <c r="B1" s="2"/>
      <c r="C1" s="2"/>
      <c r="D1" s="2"/>
      <c r="E1" s="2"/>
      <c r="F1" s="2"/>
      <c r="G1" s="2"/>
      <c r="H1" s="2"/>
      <c r="I1" s="2"/>
    </row>
    <row r="2" spans="2:9" ht="21" x14ac:dyDescent="0.4">
      <c r="B2" s="1"/>
      <c r="C2" s="2"/>
      <c r="D2" s="2"/>
      <c r="E2" s="2"/>
      <c r="F2" s="2"/>
      <c r="G2" s="2"/>
      <c r="H2" s="3"/>
      <c r="I2" s="3" t="s">
        <v>85</v>
      </c>
    </row>
    <row r="3" spans="2:9" ht="21" x14ac:dyDescent="0.4">
      <c r="B3" s="34" t="s">
        <v>86</v>
      </c>
      <c r="C3" s="34"/>
      <c r="D3" s="34"/>
      <c r="E3" s="34"/>
      <c r="F3" s="34"/>
      <c r="G3" s="34"/>
      <c r="H3" s="34"/>
      <c r="I3" s="34"/>
    </row>
    <row r="4" spans="2:9" ht="21" x14ac:dyDescent="0.4">
      <c r="B4" s="37"/>
      <c r="C4" s="1"/>
      <c r="D4" s="2"/>
      <c r="E4" s="2"/>
      <c r="F4" s="2"/>
      <c r="G4" s="2"/>
      <c r="H4" s="2"/>
      <c r="I4" s="2"/>
    </row>
    <row r="5" spans="2:9" ht="21" x14ac:dyDescent="0.4">
      <c r="B5" s="35" t="s">
        <v>87</v>
      </c>
      <c r="C5" s="35"/>
      <c r="D5" s="35"/>
      <c r="E5" s="35"/>
      <c r="F5" s="35"/>
      <c r="G5" s="35"/>
      <c r="H5" s="35"/>
      <c r="I5" s="35"/>
    </row>
    <row r="6" spans="2:9" x14ac:dyDescent="0.4">
      <c r="B6" s="4"/>
      <c r="C6" s="2"/>
      <c r="D6" s="2"/>
      <c r="E6" s="2"/>
      <c r="F6" s="2"/>
      <c r="G6" s="2"/>
      <c r="H6" s="2"/>
      <c r="I6" s="55" t="s">
        <v>3</v>
      </c>
    </row>
    <row r="7" spans="2:9" x14ac:dyDescent="0.4">
      <c r="B7" s="56" t="s">
        <v>88</v>
      </c>
      <c r="C7" s="57"/>
      <c r="D7" s="57"/>
      <c r="E7" s="58"/>
      <c r="F7" s="56" t="s">
        <v>89</v>
      </c>
      <c r="G7" s="57"/>
      <c r="H7" s="57"/>
      <c r="I7" s="58"/>
    </row>
    <row r="8" spans="2:9" x14ac:dyDescent="0.4">
      <c r="B8" s="5"/>
      <c r="C8" s="5" t="s">
        <v>90</v>
      </c>
      <c r="D8" s="5" t="s">
        <v>91</v>
      </c>
      <c r="E8" s="5" t="s">
        <v>92</v>
      </c>
      <c r="F8" s="59"/>
      <c r="G8" s="5" t="s">
        <v>90</v>
      </c>
      <c r="H8" s="5" t="s">
        <v>91</v>
      </c>
      <c r="I8" s="5" t="s">
        <v>92</v>
      </c>
    </row>
    <row r="9" spans="2:9" x14ac:dyDescent="0.4">
      <c r="B9" s="45" t="s">
        <v>93</v>
      </c>
      <c r="C9" s="21">
        <f>+C10+C11+C12+C13+C14+C15+C16+C17+C18</f>
        <v>393609989</v>
      </c>
      <c r="D9" s="14">
        <f>+D10+D11+D12+D13+D14+D15+D16+D17+D18</f>
        <v>375625775</v>
      </c>
      <c r="E9" s="21">
        <f>C9-D9</f>
        <v>17984214</v>
      </c>
      <c r="F9" s="45" t="s">
        <v>94</v>
      </c>
      <c r="G9" s="21">
        <f>+G10+G11+G12+G13+G14</f>
        <v>36030773</v>
      </c>
      <c r="H9" s="14">
        <f>+H10+H11+H12+H13+H14</f>
        <v>36852894</v>
      </c>
      <c r="I9" s="21">
        <f>G9-H9</f>
        <v>-822121</v>
      </c>
    </row>
    <row r="10" spans="2:9" x14ac:dyDescent="0.4">
      <c r="B10" s="39" t="s">
        <v>95</v>
      </c>
      <c r="C10" s="40">
        <v>298699527</v>
      </c>
      <c r="D10" s="7">
        <v>281887937</v>
      </c>
      <c r="E10" s="40">
        <f t="shared" ref="E10:E36" si="0">C10-D10</f>
        <v>16811590</v>
      </c>
      <c r="F10" s="42" t="s">
        <v>96</v>
      </c>
      <c r="G10" s="43">
        <v>15112297</v>
      </c>
      <c r="H10" s="10">
        <v>14994821</v>
      </c>
      <c r="I10" s="43">
        <f t="shared" ref="I10:I36" si="1">G10-H10</f>
        <v>117476</v>
      </c>
    </row>
    <row r="11" spans="2:9" x14ac:dyDescent="0.4">
      <c r="B11" s="42" t="s">
        <v>97</v>
      </c>
      <c r="C11" s="43">
        <v>91862229</v>
      </c>
      <c r="D11" s="10">
        <v>90868924</v>
      </c>
      <c r="E11" s="43">
        <f t="shared" si="0"/>
        <v>993305</v>
      </c>
      <c r="F11" s="42" t="s">
        <v>98</v>
      </c>
      <c r="G11" s="43">
        <v>1529544</v>
      </c>
      <c r="H11" s="10">
        <v>1452043</v>
      </c>
      <c r="I11" s="43">
        <f t="shared" si="1"/>
        <v>77501</v>
      </c>
    </row>
    <row r="12" spans="2:9" x14ac:dyDescent="0.4">
      <c r="B12" s="42" t="s">
        <v>99</v>
      </c>
      <c r="C12" s="43">
        <v>1390000</v>
      </c>
      <c r="D12" s="10">
        <v>677000</v>
      </c>
      <c r="E12" s="43">
        <f t="shared" si="0"/>
        <v>713000</v>
      </c>
      <c r="F12" s="42" t="s">
        <v>100</v>
      </c>
      <c r="G12" s="43">
        <v>33000</v>
      </c>
      <c r="H12" s="10">
        <v>33000</v>
      </c>
      <c r="I12" s="43">
        <f t="shared" si="1"/>
        <v>0</v>
      </c>
    </row>
    <row r="13" spans="2:9" x14ac:dyDescent="0.4">
      <c r="B13" s="42" t="s">
        <v>101</v>
      </c>
      <c r="C13" s="43">
        <v>348990</v>
      </c>
      <c r="D13" s="10">
        <v>334202</v>
      </c>
      <c r="E13" s="43">
        <f t="shared" si="0"/>
        <v>14788</v>
      </c>
      <c r="F13" s="42" t="s">
        <v>102</v>
      </c>
      <c r="G13" s="43">
        <v>260096</v>
      </c>
      <c r="H13" s="10">
        <v>256592</v>
      </c>
      <c r="I13" s="43">
        <f t="shared" si="1"/>
        <v>3504</v>
      </c>
    </row>
    <row r="14" spans="2:9" x14ac:dyDescent="0.4">
      <c r="B14" s="42" t="s">
        <v>103</v>
      </c>
      <c r="C14" s="43">
        <v>79493</v>
      </c>
      <c r="D14" s="10">
        <v>57017</v>
      </c>
      <c r="E14" s="43">
        <f t="shared" si="0"/>
        <v>22476</v>
      </c>
      <c r="F14" s="42" t="s">
        <v>104</v>
      </c>
      <c r="G14" s="43">
        <v>19095836</v>
      </c>
      <c r="H14" s="10">
        <v>20116438</v>
      </c>
      <c r="I14" s="43">
        <f t="shared" si="1"/>
        <v>-1020602</v>
      </c>
    </row>
    <row r="15" spans="2:9" x14ac:dyDescent="0.4">
      <c r="B15" s="42" t="s">
        <v>105</v>
      </c>
      <c r="C15" s="43">
        <v>170657</v>
      </c>
      <c r="D15" s="10">
        <v>770064</v>
      </c>
      <c r="E15" s="43">
        <f t="shared" si="0"/>
        <v>-599407</v>
      </c>
      <c r="F15" s="42"/>
      <c r="G15" s="43"/>
      <c r="H15" s="43"/>
      <c r="I15" s="43"/>
    </row>
    <row r="16" spans="2:9" x14ac:dyDescent="0.4">
      <c r="B16" s="42" t="s">
        <v>106</v>
      </c>
      <c r="C16" s="43">
        <v>447982</v>
      </c>
      <c r="D16" s="10">
        <v>413640</v>
      </c>
      <c r="E16" s="43">
        <f t="shared" si="0"/>
        <v>34342</v>
      </c>
      <c r="F16" s="42"/>
      <c r="G16" s="43"/>
      <c r="H16" s="43"/>
      <c r="I16" s="43"/>
    </row>
    <row r="17" spans="2:9" x14ac:dyDescent="0.4">
      <c r="B17" s="42" t="s">
        <v>107</v>
      </c>
      <c r="C17" s="43">
        <v>611111</v>
      </c>
      <c r="D17" s="10">
        <v>616991</v>
      </c>
      <c r="E17" s="43">
        <f t="shared" si="0"/>
        <v>-5880</v>
      </c>
      <c r="F17" s="42"/>
      <c r="G17" s="43"/>
      <c r="H17" s="43"/>
      <c r="I17" s="43"/>
    </row>
    <row r="18" spans="2:9" x14ac:dyDescent="0.4">
      <c r="B18" s="42" t="s">
        <v>108</v>
      </c>
      <c r="C18" s="43"/>
      <c r="D18" s="10"/>
      <c r="E18" s="43">
        <f t="shared" si="0"/>
        <v>0</v>
      </c>
      <c r="F18" s="42"/>
      <c r="G18" s="43"/>
      <c r="H18" s="43"/>
      <c r="I18" s="43"/>
    </row>
    <row r="19" spans="2:9" x14ac:dyDescent="0.4">
      <c r="B19" s="45" t="s">
        <v>109</v>
      </c>
      <c r="C19" s="21">
        <f>+C20 +C23</f>
        <v>1627460380</v>
      </c>
      <c r="D19" s="14">
        <f>+D20 +D23</f>
        <v>1661595902</v>
      </c>
      <c r="E19" s="21">
        <f t="shared" si="0"/>
        <v>-34135522</v>
      </c>
      <c r="F19" s="45" t="s">
        <v>110</v>
      </c>
      <c r="G19" s="21">
        <f>+G20</f>
        <v>44537924</v>
      </c>
      <c r="H19" s="14">
        <f>+H20</f>
        <v>45158371</v>
      </c>
      <c r="I19" s="21">
        <f t="shared" si="1"/>
        <v>-620447</v>
      </c>
    </row>
    <row r="20" spans="2:9" x14ac:dyDescent="0.4">
      <c r="B20" s="45" t="s">
        <v>111</v>
      </c>
      <c r="C20" s="21">
        <f>+C21+C22</f>
        <v>1300946923</v>
      </c>
      <c r="D20" s="14">
        <f>+D21+D22</f>
        <v>1333959587</v>
      </c>
      <c r="E20" s="21">
        <f t="shared" si="0"/>
        <v>-33012664</v>
      </c>
      <c r="F20" s="42" t="s">
        <v>112</v>
      </c>
      <c r="G20" s="43">
        <v>44537924</v>
      </c>
      <c r="H20" s="10">
        <v>45158371</v>
      </c>
      <c r="I20" s="43">
        <f t="shared" si="1"/>
        <v>-620447</v>
      </c>
    </row>
    <row r="21" spans="2:9" x14ac:dyDescent="0.4">
      <c r="B21" s="39" t="s">
        <v>113</v>
      </c>
      <c r="C21" s="40">
        <v>677652016</v>
      </c>
      <c r="D21" s="7">
        <v>677652016</v>
      </c>
      <c r="E21" s="40">
        <f t="shared" si="0"/>
        <v>0</v>
      </c>
      <c r="F21" s="45" t="s">
        <v>114</v>
      </c>
      <c r="G21" s="21">
        <f>+G9 +G19</f>
        <v>80568697</v>
      </c>
      <c r="H21" s="21">
        <f>+H9 +H19</f>
        <v>82011265</v>
      </c>
      <c r="I21" s="21">
        <f t="shared" si="1"/>
        <v>-1442568</v>
      </c>
    </row>
    <row r="22" spans="2:9" x14ac:dyDescent="0.4">
      <c r="B22" s="42" t="s">
        <v>115</v>
      </c>
      <c r="C22" s="43">
        <v>623294907</v>
      </c>
      <c r="D22" s="10">
        <v>656307571</v>
      </c>
      <c r="E22" s="43">
        <f t="shared" si="0"/>
        <v>-33012664</v>
      </c>
      <c r="F22" s="60" t="s">
        <v>116</v>
      </c>
      <c r="G22" s="61"/>
      <c r="H22" s="61"/>
      <c r="I22" s="62"/>
    </row>
    <row r="23" spans="2:9" x14ac:dyDescent="0.4">
      <c r="B23" s="45" t="s">
        <v>117</v>
      </c>
      <c r="C23" s="21">
        <f>+C24+C25+C26+C27+C28+C29+C30+C31+C32+C33+C34-ABS(C35)</f>
        <v>326513457</v>
      </c>
      <c r="D23" s="14">
        <f>+D24+D25+D26+D27+D28+D29+D30+D31+D32+D33+D34-ABS(D35)</f>
        <v>327636315</v>
      </c>
      <c r="E23" s="21">
        <f t="shared" si="0"/>
        <v>-1122858</v>
      </c>
      <c r="F23" s="39" t="s">
        <v>118</v>
      </c>
      <c r="G23" s="40">
        <f>+G24+G25</f>
        <v>1148373429</v>
      </c>
      <c r="H23" s="7">
        <f>+H24+H25</f>
        <v>1148373429</v>
      </c>
      <c r="I23" s="40">
        <f t="shared" si="1"/>
        <v>0</v>
      </c>
    </row>
    <row r="24" spans="2:9" x14ac:dyDescent="0.4">
      <c r="B24" s="39" t="s">
        <v>113</v>
      </c>
      <c r="C24" s="40">
        <v>178624152</v>
      </c>
      <c r="D24" s="7">
        <v>178624152</v>
      </c>
      <c r="E24" s="40">
        <f t="shared" si="0"/>
        <v>0</v>
      </c>
      <c r="F24" s="42" t="s">
        <v>119</v>
      </c>
      <c r="G24" s="43">
        <v>720373429</v>
      </c>
      <c r="H24" s="10">
        <v>720373429</v>
      </c>
      <c r="I24" s="43">
        <f t="shared" si="1"/>
        <v>0</v>
      </c>
    </row>
    <row r="25" spans="2:9" x14ac:dyDescent="0.4">
      <c r="B25" s="42" t="s">
        <v>115</v>
      </c>
      <c r="C25" s="43">
        <v>6281812</v>
      </c>
      <c r="D25" s="10">
        <v>6592093</v>
      </c>
      <c r="E25" s="43">
        <f t="shared" si="0"/>
        <v>-310281</v>
      </c>
      <c r="F25" s="42" t="s">
        <v>120</v>
      </c>
      <c r="G25" s="43">
        <v>428000000</v>
      </c>
      <c r="H25" s="10">
        <v>428000000</v>
      </c>
      <c r="I25" s="43">
        <f t="shared" si="1"/>
        <v>0</v>
      </c>
    </row>
    <row r="26" spans="2:9" x14ac:dyDescent="0.4">
      <c r="B26" s="42" t="s">
        <v>121</v>
      </c>
      <c r="C26" s="43">
        <v>7257637</v>
      </c>
      <c r="D26" s="10">
        <v>7771686</v>
      </c>
      <c r="E26" s="43">
        <f t="shared" si="0"/>
        <v>-514049</v>
      </c>
      <c r="F26" s="42" t="s">
        <v>122</v>
      </c>
      <c r="G26" s="43">
        <v>305876805</v>
      </c>
      <c r="H26" s="10">
        <v>319654702</v>
      </c>
      <c r="I26" s="43">
        <f t="shared" si="1"/>
        <v>-13777897</v>
      </c>
    </row>
    <row r="27" spans="2:9" x14ac:dyDescent="0.4">
      <c r="B27" s="42" t="s">
        <v>123</v>
      </c>
      <c r="C27" s="43">
        <v>1958276</v>
      </c>
      <c r="D27" s="10">
        <v>2060229</v>
      </c>
      <c r="E27" s="43">
        <f t="shared" si="0"/>
        <v>-101953</v>
      </c>
      <c r="F27" s="42" t="s">
        <v>124</v>
      </c>
      <c r="G27" s="43">
        <f>+G28+G29</f>
        <v>75180000</v>
      </c>
      <c r="H27" s="10">
        <f>+H28+H29</f>
        <v>75180000</v>
      </c>
      <c r="I27" s="43">
        <f t="shared" si="1"/>
        <v>0</v>
      </c>
    </row>
    <row r="28" spans="2:9" x14ac:dyDescent="0.4">
      <c r="B28" s="42" t="s">
        <v>125</v>
      </c>
      <c r="C28" s="43">
        <v>2006344</v>
      </c>
      <c r="D28" s="10">
        <v>2625959</v>
      </c>
      <c r="E28" s="43">
        <f t="shared" si="0"/>
        <v>-619615</v>
      </c>
      <c r="F28" s="42" t="s">
        <v>126</v>
      </c>
      <c r="G28" s="43">
        <v>30180000</v>
      </c>
      <c r="H28" s="10">
        <v>30180000</v>
      </c>
      <c r="I28" s="43">
        <f t="shared" si="1"/>
        <v>0</v>
      </c>
    </row>
    <row r="29" spans="2:9" x14ac:dyDescent="0.4">
      <c r="B29" s="42" t="s">
        <v>127</v>
      </c>
      <c r="C29" s="43">
        <v>8861552</v>
      </c>
      <c r="D29" s="10">
        <v>7818065</v>
      </c>
      <c r="E29" s="43">
        <f t="shared" si="0"/>
        <v>1043487</v>
      </c>
      <c r="F29" s="42" t="s">
        <v>128</v>
      </c>
      <c r="G29" s="43">
        <v>45000000</v>
      </c>
      <c r="H29" s="10">
        <v>45000000</v>
      </c>
      <c r="I29" s="43">
        <f t="shared" si="1"/>
        <v>0</v>
      </c>
    </row>
    <row r="30" spans="2:9" x14ac:dyDescent="0.4">
      <c r="B30" s="42" t="s">
        <v>129</v>
      </c>
      <c r="C30" s="43">
        <v>305760</v>
      </c>
      <c r="D30" s="10">
        <v>305760</v>
      </c>
      <c r="E30" s="43">
        <f t="shared" si="0"/>
        <v>0</v>
      </c>
      <c r="F30" s="42" t="s">
        <v>130</v>
      </c>
      <c r="G30" s="43">
        <v>411071438</v>
      </c>
      <c r="H30" s="10">
        <v>412002281</v>
      </c>
      <c r="I30" s="43">
        <f t="shared" si="1"/>
        <v>-930843</v>
      </c>
    </row>
    <row r="31" spans="2:9" x14ac:dyDescent="0.4">
      <c r="B31" s="42" t="s">
        <v>131</v>
      </c>
      <c r="C31" s="43">
        <v>1500000</v>
      </c>
      <c r="D31" s="10">
        <v>1500000</v>
      </c>
      <c r="E31" s="43">
        <f t="shared" si="0"/>
        <v>0</v>
      </c>
      <c r="F31" s="42" t="s">
        <v>132</v>
      </c>
      <c r="G31" s="43">
        <v>-930843</v>
      </c>
      <c r="H31" s="10">
        <v>5012998</v>
      </c>
      <c r="I31" s="43">
        <f t="shared" si="1"/>
        <v>-5943841</v>
      </c>
    </row>
    <row r="32" spans="2:9" x14ac:dyDescent="0.4">
      <c r="B32" s="42" t="s">
        <v>133</v>
      </c>
      <c r="C32" s="43">
        <v>44537924</v>
      </c>
      <c r="D32" s="10">
        <v>45158371</v>
      </c>
      <c r="E32" s="43">
        <f t="shared" si="0"/>
        <v>-620447</v>
      </c>
      <c r="F32" s="42"/>
      <c r="G32" s="43"/>
      <c r="H32" s="43"/>
      <c r="I32" s="43"/>
    </row>
    <row r="33" spans="2:9" x14ac:dyDescent="0.4">
      <c r="B33" s="42" t="s">
        <v>134</v>
      </c>
      <c r="C33" s="43">
        <v>75180000</v>
      </c>
      <c r="D33" s="10">
        <v>75180000</v>
      </c>
      <c r="E33" s="43">
        <f t="shared" si="0"/>
        <v>0</v>
      </c>
      <c r="F33" s="42"/>
      <c r="G33" s="43"/>
      <c r="H33" s="43"/>
      <c r="I33" s="43"/>
    </row>
    <row r="34" spans="2:9" x14ac:dyDescent="0.4">
      <c r="B34" s="42" t="s">
        <v>135</v>
      </c>
      <c r="C34" s="43"/>
      <c r="D34" s="10"/>
      <c r="E34" s="43">
        <f t="shared" si="0"/>
        <v>0</v>
      </c>
      <c r="F34" s="63"/>
      <c r="G34" s="64"/>
      <c r="H34" s="64"/>
      <c r="I34" s="64"/>
    </row>
    <row r="35" spans="2:9" x14ac:dyDescent="0.4">
      <c r="B35" s="42" t="s">
        <v>136</v>
      </c>
      <c r="C35" s="43"/>
      <c r="D35" s="10"/>
      <c r="E35" s="43">
        <f t="shared" si="0"/>
        <v>0</v>
      </c>
      <c r="F35" s="45" t="s">
        <v>137</v>
      </c>
      <c r="G35" s="21">
        <f>+G23 +G26 +G27 +G30</f>
        <v>1940501672</v>
      </c>
      <c r="H35" s="21">
        <f>+H23 +H26 +H27 +H30</f>
        <v>1955210412</v>
      </c>
      <c r="I35" s="21">
        <f t="shared" si="1"/>
        <v>-14708740</v>
      </c>
    </row>
    <row r="36" spans="2:9" x14ac:dyDescent="0.4">
      <c r="B36" s="45" t="s">
        <v>138</v>
      </c>
      <c r="C36" s="21">
        <f>+C9 +C19</f>
        <v>2021070369</v>
      </c>
      <c r="D36" s="21">
        <f>+D9 +D19</f>
        <v>2037221677</v>
      </c>
      <c r="E36" s="21">
        <f t="shared" si="0"/>
        <v>-16151308</v>
      </c>
      <c r="F36" s="13" t="s">
        <v>139</v>
      </c>
      <c r="G36" s="15">
        <f>+G21 +G35</f>
        <v>2021070369</v>
      </c>
      <c r="H36" s="15">
        <f>+H21 +H35</f>
        <v>2037221677</v>
      </c>
      <c r="I36" s="15">
        <f t="shared" si="1"/>
        <v>-16151308</v>
      </c>
    </row>
  </sheetData>
  <mergeCells count="5">
    <mergeCell ref="B3:I3"/>
    <mergeCell ref="B5:I5"/>
    <mergeCell ref="B7:E7"/>
    <mergeCell ref="F7:I7"/>
    <mergeCell ref="F22:I2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資金収支計算書</vt:lpstr>
      <vt:lpstr>事業活動計算書</vt:lpstr>
      <vt:lpstr>貸借対照表</vt:lpstr>
      <vt:lpstr>資金収支計算書!Print_Titles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</dc:creator>
  <cp:lastModifiedBy>pc02</cp:lastModifiedBy>
  <dcterms:created xsi:type="dcterms:W3CDTF">2023-06-27T01:44:41Z</dcterms:created>
  <dcterms:modified xsi:type="dcterms:W3CDTF">2023-09-06T03:16:30Z</dcterms:modified>
</cp:coreProperties>
</file>